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teja Matas\POLITIČKE STRANKE\"/>
    </mc:Choice>
  </mc:AlternateContent>
  <xr:revisionPtr revIDLastSave="0" documentId="8_{67368410-CE82-463F-A836-5384761A5719}" xr6:coauthVersionLast="47" xr6:coauthVersionMax="47" xr10:uidLastSave="{00000000-0000-0000-0000-000000000000}"/>
  <bookViews>
    <workbookView xWindow="-120" yWindow="-120" windowWidth="29040" windowHeight="15720" xr2:uid="{71CB0A71-8BAF-4E3E-9B35-677EF9C87F79}"/>
  </bookViews>
  <sheets>
    <sheet name="IZVJEŠĆE 2025. - verzija 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23" i="3" l="1"/>
  <c r="AI23" i="3"/>
  <c r="AH23" i="3"/>
  <c r="AD23" i="3"/>
  <c r="AB23" i="3"/>
  <c r="AA23" i="3"/>
  <c r="X23" i="3"/>
  <c r="W23" i="3"/>
  <c r="V23" i="3"/>
  <c r="R23" i="3"/>
  <c r="L23" i="3"/>
  <c r="K23" i="3"/>
  <c r="J23" i="3"/>
  <c r="D23" i="3"/>
  <c r="C23" i="3"/>
  <c r="AJ22" i="3"/>
  <c r="AC22" i="3"/>
  <c r="AJ21" i="3"/>
  <c r="AC21" i="3"/>
  <c r="AJ20" i="3"/>
  <c r="AC20" i="3"/>
  <c r="AJ19" i="3"/>
  <c r="AC19" i="3"/>
  <c r="AJ18" i="3"/>
  <c r="AC18" i="3"/>
  <c r="AJ17" i="3"/>
  <c r="AC17" i="3"/>
  <c r="T17" i="3"/>
  <c r="S17" i="3"/>
  <c r="O17" i="3"/>
  <c r="N17" i="3"/>
  <c r="G17" i="3"/>
  <c r="H17" i="3" s="1"/>
  <c r="I17" i="3" s="1"/>
  <c r="M17" i="3" s="1"/>
  <c r="F17" i="3"/>
  <c r="E17" i="3"/>
  <c r="AJ16" i="3"/>
  <c r="AC16" i="3"/>
  <c r="T16" i="3"/>
  <c r="S16" i="3"/>
  <c r="U16" i="3" s="1"/>
  <c r="O16" i="3"/>
  <c r="P16" i="3" s="1"/>
  <c r="N16" i="3"/>
  <c r="G16" i="3"/>
  <c r="H16" i="3" s="1"/>
  <c r="I16" i="3" s="1"/>
  <c r="M16" i="3" s="1"/>
  <c r="F16" i="3"/>
  <c r="E16" i="3"/>
  <c r="AJ15" i="3"/>
  <c r="AC15" i="3"/>
  <c r="T15" i="3"/>
  <c r="U15" i="3" s="1"/>
  <c r="S15" i="3"/>
  <c r="O15" i="3"/>
  <c r="P15" i="3" s="1"/>
  <c r="Q15" i="3" s="1"/>
  <c r="N15" i="3"/>
  <c r="G15" i="3"/>
  <c r="H15" i="3" s="1"/>
  <c r="I15" i="3" s="1"/>
  <c r="M15" i="3" s="1"/>
  <c r="F15" i="3"/>
  <c r="E15" i="3"/>
  <c r="AJ14" i="3"/>
  <c r="AC14" i="3"/>
  <c r="T14" i="3"/>
  <c r="S14" i="3"/>
  <c r="U14" i="3" s="1"/>
  <c r="O14" i="3"/>
  <c r="N14" i="3"/>
  <c r="G14" i="3"/>
  <c r="H14" i="3" s="1"/>
  <c r="I14" i="3" s="1"/>
  <c r="M14" i="3" s="1"/>
  <c r="F14" i="3"/>
  <c r="E14" i="3"/>
  <c r="AJ13" i="3"/>
  <c r="AC13" i="3"/>
  <c r="U13" i="3"/>
  <c r="T13" i="3"/>
  <c r="S13" i="3"/>
  <c r="O13" i="3"/>
  <c r="N13" i="3"/>
  <c r="P13" i="3" s="1"/>
  <c r="Q13" i="3" s="1"/>
  <c r="G13" i="3"/>
  <c r="H13" i="3" s="1"/>
  <c r="I13" i="3" s="1"/>
  <c r="M13" i="3" s="1"/>
  <c r="F13" i="3"/>
  <c r="E13" i="3"/>
  <c r="AJ12" i="3"/>
  <c r="AC12" i="3"/>
  <c r="T12" i="3"/>
  <c r="S12" i="3"/>
  <c r="U12" i="3" s="1"/>
  <c r="O12" i="3"/>
  <c r="P12" i="3" s="1"/>
  <c r="N12" i="3"/>
  <c r="G12" i="3"/>
  <c r="H12" i="3" s="1"/>
  <c r="I12" i="3" s="1"/>
  <c r="M12" i="3" s="1"/>
  <c r="F12" i="3"/>
  <c r="E12" i="3"/>
  <c r="AJ11" i="3"/>
  <c r="AC11" i="3"/>
  <c r="T11" i="3"/>
  <c r="S11" i="3"/>
  <c r="O11" i="3"/>
  <c r="N11" i="3"/>
  <c r="H11" i="3"/>
  <c r="I11" i="3" s="1"/>
  <c r="M11" i="3" s="1"/>
  <c r="G11" i="3"/>
  <c r="F11" i="3"/>
  <c r="E11" i="3"/>
  <c r="AJ10" i="3"/>
  <c r="AC10" i="3"/>
  <c r="T10" i="3"/>
  <c r="S10" i="3"/>
  <c r="P10" i="3"/>
  <c r="Q10" i="3" s="1"/>
  <c r="O10" i="3"/>
  <c r="N10" i="3"/>
  <c r="G10" i="3"/>
  <c r="H10" i="3" s="1"/>
  <c r="I10" i="3" s="1"/>
  <c r="M10" i="3" s="1"/>
  <c r="F10" i="3"/>
  <c r="E10" i="3"/>
  <c r="AJ9" i="3"/>
  <c r="AC9" i="3"/>
  <c r="T9" i="3"/>
  <c r="S9" i="3"/>
  <c r="O9" i="3"/>
  <c r="N9" i="3"/>
  <c r="P9" i="3" s="1"/>
  <c r="G9" i="3"/>
  <c r="H9" i="3" s="1"/>
  <c r="I9" i="3" s="1"/>
  <c r="M9" i="3" s="1"/>
  <c r="F9" i="3"/>
  <c r="E9" i="3"/>
  <c r="AJ8" i="3"/>
  <c r="AC8" i="3"/>
  <c r="T8" i="3"/>
  <c r="S8" i="3"/>
  <c r="O8" i="3"/>
  <c r="N8" i="3"/>
  <c r="P8" i="3" s="1"/>
  <c r="H8" i="3"/>
  <c r="I8" i="3" s="1"/>
  <c r="M8" i="3" s="1"/>
  <c r="G8" i="3"/>
  <c r="F8" i="3"/>
  <c r="E8" i="3"/>
  <c r="AJ7" i="3"/>
  <c r="AC7" i="3"/>
  <c r="T7" i="3"/>
  <c r="S7" i="3"/>
  <c r="O7" i="3"/>
  <c r="P7" i="3" s="1"/>
  <c r="Q7" i="3" s="1"/>
  <c r="N7" i="3"/>
  <c r="G7" i="3"/>
  <c r="H7" i="3" s="1"/>
  <c r="I7" i="3" s="1"/>
  <c r="M7" i="3" s="1"/>
  <c r="F7" i="3"/>
  <c r="E7" i="3"/>
  <c r="AJ6" i="3"/>
  <c r="AC6" i="3"/>
  <c r="T6" i="3"/>
  <c r="S6" i="3"/>
  <c r="O6" i="3"/>
  <c r="N6" i="3"/>
  <c r="P6" i="3" s="1"/>
  <c r="G6" i="3"/>
  <c r="F6" i="3"/>
  <c r="E6" i="3"/>
  <c r="P17" i="3" l="1"/>
  <c r="U8" i="3"/>
  <c r="U17" i="3"/>
  <c r="Q8" i="3"/>
  <c r="U7" i="3"/>
  <c r="F23" i="3"/>
  <c r="U9" i="3"/>
  <c r="P14" i="3"/>
  <c r="Q14" i="3" s="1"/>
  <c r="G23" i="3"/>
  <c r="P11" i="3"/>
  <c r="AJ23" i="3"/>
  <c r="O23" i="3"/>
  <c r="U11" i="3"/>
  <c r="N23" i="3"/>
  <c r="S23" i="3"/>
  <c r="T23" i="3"/>
  <c r="E23" i="3"/>
  <c r="U6" i="3"/>
  <c r="U10" i="3"/>
  <c r="AC23" i="3"/>
  <c r="Q11" i="3"/>
  <c r="Q9" i="3"/>
  <c r="Q16" i="3"/>
  <c r="Q17" i="3"/>
  <c r="Q12" i="3"/>
  <c r="H6" i="3"/>
  <c r="Z23" i="3"/>
  <c r="P23" i="3" l="1"/>
  <c r="U23" i="3"/>
  <c r="H23" i="3"/>
  <c r="I6" i="3"/>
  <c r="M6" i="3" l="1"/>
  <c r="I23" i="3"/>
  <c r="M23" i="3" l="1"/>
  <c r="Q6" i="3"/>
  <c r="Q23" i="3" s="1"/>
</calcChain>
</file>

<file path=xl/sharedStrings.xml><?xml version="1.0" encoding="utf-8"?>
<sst xmlns="http://schemas.openxmlformats.org/spreadsheetml/2006/main" count="62" uniqueCount="62">
  <si>
    <t>Isplata IV. tromjesečje</t>
  </si>
  <si>
    <t>Isplata III. tromjesečje</t>
  </si>
  <si>
    <t>Isplata I. tromjesečje</t>
  </si>
  <si>
    <t>Ukupno</t>
  </si>
  <si>
    <t>MOST</t>
  </si>
  <si>
    <t>SNAGA SLAVONIJE I BARANJE</t>
  </si>
  <si>
    <t>SOCIJALDEMOKRATSKA PARTIJA HRVATSKE</t>
  </si>
  <si>
    <t>DOMOVINSKI POKRET</t>
  </si>
  <si>
    <t>HRVATSKA SOCIJALNO LIBERALNA STRANKA</t>
  </si>
  <si>
    <t>DEMOKRATSKI HSS</t>
  </si>
  <si>
    <t>HRVATSKA STRANKA PRAVA</t>
  </si>
  <si>
    <t>HRVATSKA STRANKA UMIROVLJENIKA</t>
  </si>
  <si>
    <t>AKTIVNI NEZAVISNI UMIROVLJENICI</t>
  </si>
  <si>
    <t>NEZAVISNA LISTA ANTE ĐAPIĆA</t>
  </si>
  <si>
    <t>HRVATSKA DEMOKRATSKA ZAJEDNICA</t>
  </si>
  <si>
    <t>ukupno lipanj 16 dana 2021.</t>
  </si>
  <si>
    <t>Razmjerni dio za 16 dana mjeseca lipnja 2021. podzast. spol</t>
  </si>
  <si>
    <t>Razmjerni dio za 16 dana mjeseca lipnja 2021.</t>
  </si>
  <si>
    <t>Iznos sredstava</t>
  </si>
  <si>
    <t>Ukupno lipanj 2021. 14 dana razmjerni dio</t>
  </si>
  <si>
    <t>Razmjerni dio za 14 dana mjeseca lipnja 2021. podzast. spol</t>
  </si>
  <si>
    <t>Razmjerni dio za 14 dana mjeseca lipnja 2021.</t>
  </si>
  <si>
    <t>III. i IV. kvartal 2021. zajedno</t>
  </si>
  <si>
    <t>AKO JE 1.500,00</t>
  </si>
  <si>
    <t>Kvartalne doznake sredstava</t>
  </si>
  <si>
    <t>Ukupno za godinu</t>
  </si>
  <si>
    <t>Ukupno za jedan mjesec</t>
  </si>
  <si>
    <t>Dodatak za podzastupljeni spol</t>
  </si>
  <si>
    <t>Naknada za  vijećnike - mjesečno</t>
  </si>
  <si>
    <t>Od toga podzastupljeni spol</t>
  </si>
  <si>
    <t>Ukupni broj vijećnika</t>
  </si>
  <si>
    <t>Ukupno isplaćeno  (eura)</t>
  </si>
  <si>
    <t>Isplaćeno u IV. tromjesečju  (eura)</t>
  </si>
  <si>
    <t>Isplaćeno u III. tromjesečju  (eura)</t>
  </si>
  <si>
    <t>Isplaćeno u II. tromjesečju  (eura)</t>
  </si>
  <si>
    <t>Isplaćeno u I. tromjesečju (eura)</t>
  </si>
  <si>
    <t>Politička stranka</t>
  </si>
  <si>
    <t>IZVJEŠĆE O IZNOSU RASPOREĐENIH I ISPLAĆENIH SREDSTAVA IZ PRPRAČUNA OSJEČKO-BARANJSKE ŽUPANIJE ZA 2025. GODINU ZA REDOVITO GODIŠNJE FINANCIRANJE POLITIČKIH STRANAKA U SKUPŠTINI OSJEČKO-BARANJSKE ŽUPANIJE</t>
  </si>
  <si>
    <t>HRVATSKA NARODNA STRANKA</t>
  </si>
  <si>
    <t>1. dio - do izbora</t>
  </si>
  <si>
    <t>2. dio - poslije izbora</t>
  </si>
  <si>
    <t>DEMOKRATSKI SAVEZ NACIONALNE OBNOVE</t>
  </si>
  <si>
    <t>MOŽEMO! - POLITIČKA PLATFORMA - MOŽEMO!</t>
  </si>
  <si>
    <t>DOM I NACIONALNO OKUPLJANJE</t>
  </si>
  <si>
    <t>HRVATSKI DEMOKRATSKI SAVEZ SLAVONIJE I BARANJE</t>
  </si>
  <si>
    <t xml:space="preserve">Ukupan iznos rasporađenih sredstava sukladno Odluci o raspoređivanju sredstava za financiranje
političkih stranaka iz Proračuna
Osječko-baranjske županije za 2025. godinu (2 ODLUKE)  </t>
  </si>
  <si>
    <t>24.2.2025.</t>
  </si>
  <si>
    <t>28.4.2025.</t>
  </si>
  <si>
    <t>28.7.2025.</t>
  </si>
  <si>
    <t>16.9.2025.</t>
  </si>
  <si>
    <t>10.12.2025.</t>
  </si>
  <si>
    <r>
      <t xml:space="preserve">Isplata II. tromjesečje - </t>
    </r>
    <r>
      <rPr>
        <b/>
        <sz val="10"/>
        <color rgb="FF000000"/>
        <rFont val="Times New Roman"/>
        <family val="1"/>
        <charset val="238"/>
      </rPr>
      <t>prije izbora</t>
    </r>
  </si>
  <si>
    <r>
      <t xml:space="preserve">Isplata II. tromjesečje - </t>
    </r>
    <r>
      <rPr>
        <b/>
        <sz val="10"/>
        <color rgb="FF000000"/>
        <rFont val="Times New Roman"/>
        <family val="1"/>
        <charset val="238"/>
      </rPr>
      <t>poslije izbora</t>
    </r>
  </si>
  <si>
    <t>*</t>
  </si>
  <si>
    <t>SAMOSTALNA DEMOKRATSKA SRPSKA STRANKA</t>
  </si>
  <si>
    <t>ODLUKE - 2 ODLUKE</t>
  </si>
  <si>
    <t>UKUPNO</t>
  </si>
  <si>
    <t>srazmjerno broju dana u drugom tromjesečju (1.4.-14.4.2025.)</t>
  </si>
  <si>
    <t>srazmjerno broju dana u drugom tromjesečju (12.6.-30.6.2025.)</t>
  </si>
  <si>
    <t>prije lokalnih izbora</t>
  </si>
  <si>
    <t>poslije lokalnih izbora</t>
  </si>
  <si>
    <r>
      <t>SDSS nakon provedenih dopunskih izbora ima pravo na srazmjerni broj dana u četvrtom tromjesečju (8</t>
    </r>
    <r>
      <rPr>
        <sz val="10"/>
        <rFont val="Times New Roman"/>
        <family val="1"/>
        <charset val="238"/>
      </rPr>
      <t>.10.-31.12.20</t>
    </r>
    <r>
      <rPr>
        <sz val="10"/>
        <color indexed="8"/>
        <rFont val="Times New Roman"/>
        <family val="1"/>
        <charset val="238"/>
      </rPr>
      <t>25.)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</si>
</sst>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k_n_-;\-* #,##0.00\ _k_n_-;_-* &quot;-&quot;??\ _k_n_-;_-@_-"/>
    <numFmt numFmtId="165" formatCode="#,##0.00_ ;\-#,##0.00\ "/>
  </numFmts>
  <fonts count="13" x14ac:knownFonts="1">
    <font>
      <sz val="11"/>
      <color theme="1"/>
      <name val="Verdana"/>
      <family val="2"/>
      <charset val="238"/>
    </font>
    <font>
      <sz val="10"/>
      <color indexed="8"/>
      <name val="Times New Roman"/>
      <family val="1"/>
      <charset val="238"/>
    </font>
    <font>
      <sz val="11"/>
      <color indexed="8"/>
      <name val="Verdana"/>
      <family val="2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0" applyFont="1"/>
    <xf numFmtId="164" fontId="1" fillId="0" borderId="0" xfId="1" applyFont="1"/>
    <xf numFmtId="164" fontId="1" fillId="0" borderId="0" xfId="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43" fontId="4" fillId="0" borderId="0" xfId="2" applyFont="1" applyFill="1" applyBorder="1"/>
    <xf numFmtId="4" fontId="4" fillId="3" borderId="4" xfId="2" applyNumberFormat="1" applyFont="1" applyFill="1" applyBorder="1"/>
    <xf numFmtId="43" fontId="4" fillId="3" borderId="3" xfId="2" applyFont="1" applyFill="1" applyBorder="1"/>
    <xf numFmtId="43" fontId="4" fillId="3" borderId="4" xfId="2" applyFont="1" applyFill="1" applyBorder="1"/>
    <xf numFmtId="43" fontId="4" fillId="4" borderId="4" xfId="2" applyFont="1" applyFill="1" applyBorder="1"/>
    <xf numFmtId="43" fontId="4" fillId="0" borderId="4" xfId="2" applyFont="1" applyBorder="1"/>
    <xf numFmtId="0" fontId="4" fillId="0" borderId="4" xfId="0" applyFont="1" applyBorder="1" applyAlignment="1">
      <alignment horizontal="center"/>
    </xf>
    <xf numFmtId="4" fontId="1" fillId="0" borderId="0" xfId="0" applyNumberFormat="1" applyFont="1"/>
    <xf numFmtId="4" fontId="1" fillId="0" borderId="4" xfId="0" applyNumberFormat="1" applyFont="1" applyBorder="1"/>
    <xf numFmtId="164" fontId="1" fillId="0" borderId="0" xfId="0" applyNumberFormat="1" applyFont="1"/>
    <xf numFmtId="164" fontId="1" fillId="5" borderId="4" xfId="1" applyFont="1" applyFill="1" applyBorder="1"/>
    <xf numFmtId="165" fontId="7" fillId="5" borderId="4" xfId="0" applyNumberFormat="1" applyFont="1" applyFill="1" applyBorder="1"/>
    <xf numFmtId="43" fontId="7" fillId="0" borderId="4" xfId="0" applyNumberFormat="1" applyFont="1" applyBorder="1"/>
    <xf numFmtId="43" fontId="7" fillId="0" borderId="4" xfId="2" applyFont="1" applyBorder="1"/>
    <xf numFmtId="0" fontId="7" fillId="0" borderId="4" xfId="0" applyFont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9" fillId="5" borderId="8" xfId="0" applyFont="1" applyFill="1" applyBorder="1" applyAlignment="1">
      <alignment horizontal="center" wrapText="1"/>
    </xf>
    <xf numFmtId="164" fontId="9" fillId="7" borderId="0" xfId="1" applyFont="1" applyFill="1" applyAlignment="1">
      <alignment horizontal="center" wrapText="1"/>
    </xf>
    <xf numFmtId="0" fontId="4" fillId="5" borderId="8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65" fontId="1" fillId="0" borderId="4" xfId="1" applyNumberFormat="1" applyFont="1" applyBorder="1"/>
    <xf numFmtId="0" fontId="1" fillId="0" borderId="0" xfId="0" applyFont="1" applyAlignment="1">
      <alignment vertical="top"/>
    </xf>
    <xf numFmtId="164" fontId="11" fillId="0" borderId="4" xfId="1" applyFont="1" applyBorder="1" applyAlignment="1">
      <alignment horizontal="center" wrapText="1"/>
    </xf>
    <xf numFmtId="164" fontId="11" fillId="0" borderId="4" xfId="1" applyFont="1" applyBorder="1" applyAlignment="1">
      <alignment horizontal="center"/>
    </xf>
    <xf numFmtId="0" fontId="9" fillId="0" borderId="15" xfId="0" applyFont="1" applyBorder="1" applyAlignment="1">
      <alignment horizontal="center" vertical="center" wrapText="1"/>
    </xf>
    <xf numFmtId="4" fontId="9" fillId="0" borderId="4" xfId="0" applyNumberFormat="1" applyFont="1" applyBorder="1"/>
    <xf numFmtId="164" fontId="1" fillId="0" borderId="4" xfId="0" applyNumberFormat="1" applyFont="1" applyBorder="1"/>
    <xf numFmtId="0" fontId="10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4" fontId="1" fillId="0" borderId="3" xfId="1" applyFont="1" applyBorder="1" applyAlignment="1">
      <alignment horizontal="center"/>
    </xf>
    <xf numFmtId="164" fontId="1" fillId="0" borderId="2" xfId="1" applyFont="1" applyBorder="1" applyAlignment="1">
      <alignment horizontal="center"/>
    </xf>
    <xf numFmtId="164" fontId="1" fillId="0" borderId="1" xfId="1" applyFont="1" applyBorder="1" applyAlignment="1">
      <alignment horizontal="center"/>
    </xf>
    <xf numFmtId="164" fontId="9" fillId="0" borderId="9" xfId="1" applyFont="1" applyBorder="1" applyAlignment="1">
      <alignment horizontal="center" wrapText="1"/>
    </xf>
    <xf numFmtId="164" fontId="9" fillId="0" borderId="0" xfId="1" applyFont="1" applyAlignment="1">
      <alignment horizontal="center" wrapText="1"/>
    </xf>
    <xf numFmtId="0" fontId="4" fillId="0" borderId="3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4" fontId="6" fillId="0" borderId="3" xfId="0" applyNumberFormat="1" applyFont="1" applyBorder="1" applyAlignment="1">
      <alignment horizontal="right"/>
    </xf>
    <xf numFmtId="4" fontId="6" fillId="0" borderId="2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4" fontId="5" fillId="2" borderId="3" xfId="0" applyNumberFormat="1" applyFont="1" applyFill="1" applyBorder="1" applyAlignment="1">
      <alignment horizontal="right"/>
    </xf>
    <xf numFmtId="4" fontId="5" fillId="2" borderId="2" xfId="0" applyNumberFormat="1" applyFont="1" applyFill="1" applyBorder="1" applyAlignment="1">
      <alignment horizontal="right"/>
    </xf>
    <xf numFmtId="4" fontId="5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9" fillId="0" borderId="1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3">
    <cellStyle name="Comma_Sheet1" xfId="2" xr:uid="{6B72C20A-EBFF-47EA-A538-2A8FCE17A146}"/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90E4B-6CB5-4639-A290-740C4432FFD3}">
  <dimension ref="A1:AK33"/>
  <sheetViews>
    <sheetView tabSelected="1" zoomScale="150" zoomScaleNormal="150" workbookViewId="0">
      <selection activeCell="B34" sqref="B34"/>
    </sheetView>
  </sheetViews>
  <sheetFormatPr defaultRowHeight="12.75" x14ac:dyDescent="0.2"/>
  <cols>
    <col min="1" max="1" width="3.69921875" style="1" customWidth="1"/>
    <col min="2" max="2" width="32.296875" style="4" customWidth="1"/>
    <col min="3" max="3" width="6.09765625" style="1" hidden="1" customWidth="1"/>
    <col min="4" max="4" width="9.09765625" style="1" hidden="1" customWidth="1"/>
    <col min="5" max="5" width="7.5" style="1" hidden="1" customWidth="1"/>
    <col min="6" max="6" width="8.296875" style="1" hidden="1" customWidth="1"/>
    <col min="7" max="7" width="7.69921875" style="1" hidden="1" customWidth="1"/>
    <col min="8" max="8" width="11.19921875" style="1" hidden="1" customWidth="1"/>
    <col min="9" max="9" width="9.59765625" style="1" hidden="1" customWidth="1"/>
    <col min="10" max="10" width="9.8984375" style="3" hidden="1" customWidth="1"/>
    <col min="11" max="11" width="8.8984375" style="3" hidden="1" customWidth="1"/>
    <col min="12" max="12" width="10.3984375" style="3" hidden="1" customWidth="1"/>
    <col min="13" max="13" width="10.59765625" style="2" hidden="1" customWidth="1"/>
    <col min="14" max="16" width="0" style="1" hidden="1" customWidth="1"/>
    <col min="17" max="17" width="9.796875" style="1" hidden="1" customWidth="1"/>
    <col min="18" max="23" width="0" style="1" hidden="1" customWidth="1"/>
    <col min="24" max="24" width="10.19921875" style="1" customWidth="1"/>
    <col min="25" max="25" width="9" style="1" customWidth="1"/>
    <col min="26" max="26" width="9.59765625" style="1" customWidth="1"/>
    <col min="27" max="28" width="10.19921875" style="1" customWidth="1"/>
    <col min="29" max="29" width="8.69921875" style="1" customWidth="1"/>
    <col min="30" max="32" width="4.5" style="1" customWidth="1"/>
    <col min="33" max="33" width="8.796875" style="1"/>
    <col min="34" max="37" width="8.796875" style="2"/>
    <col min="38" max="16384" width="8.796875" style="1"/>
  </cols>
  <sheetData>
    <row r="1" spans="1:36" x14ac:dyDescent="0.2">
      <c r="A1" s="39" t="s">
        <v>37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</row>
    <row r="2" spans="1:36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</row>
    <row r="3" spans="1:36" ht="12.75" customHeight="1" x14ac:dyDescent="0.2">
      <c r="A3" s="41" t="s">
        <v>36</v>
      </c>
      <c r="B3" s="42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47" t="s">
        <v>35</v>
      </c>
      <c r="Y3" s="75" t="s">
        <v>34</v>
      </c>
      <c r="Z3" s="76"/>
      <c r="AA3" s="47" t="s">
        <v>33</v>
      </c>
      <c r="AB3" s="47" t="s">
        <v>32</v>
      </c>
      <c r="AC3" s="47" t="s">
        <v>31</v>
      </c>
      <c r="AD3" s="50" t="s">
        <v>45</v>
      </c>
      <c r="AE3" s="51"/>
      <c r="AF3" s="52"/>
    </row>
    <row r="4" spans="1:36" x14ac:dyDescent="0.2">
      <c r="A4" s="43"/>
      <c r="B4" s="44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48"/>
      <c r="Y4" s="77"/>
      <c r="Z4" s="78"/>
      <c r="AA4" s="48"/>
      <c r="AB4" s="48"/>
      <c r="AC4" s="48"/>
      <c r="AD4" s="53"/>
      <c r="AE4" s="54"/>
      <c r="AF4" s="55"/>
      <c r="AH4" s="59" t="s">
        <v>55</v>
      </c>
      <c r="AI4" s="60"/>
      <c r="AJ4" s="61"/>
    </row>
    <row r="5" spans="1:36" ht="84.75" customHeight="1" x14ac:dyDescent="0.2">
      <c r="A5" s="45"/>
      <c r="B5" s="46"/>
      <c r="C5" s="29" t="s">
        <v>30</v>
      </c>
      <c r="D5" s="29" t="s">
        <v>29</v>
      </c>
      <c r="E5" s="29" t="s">
        <v>28</v>
      </c>
      <c r="F5" s="29" t="s">
        <v>27</v>
      </c>
      <c r="G5" s="28" t="s">
        <v>26</v>
      </c>
      <c r="H5" s="27" t="s">
        <v>25</v>
      </c>
      <c r="I5" s="26" t="s">
        <v>24</v>
      </c>
      <c r="J5" s="62" t="s">
        <v>23</v>
      </c>
      <c r="K5" s="63"/>
      <c r="M5" s="25" t="s">
        <v>22</v>
      </c>
      <c r="N5" s="24" t="s">
        <v>21</v>
      </c>
      <c r="O5" s="23" t="s">
        <v>20</v>
      </c>
      <c r="P5" s="23" t="s">
        <v>19</v>
      </c>
      <c r="Q5" s="1" t="s">
        <v>18</v>
      </c>
      <c r="S5" s="23" t="s">
        <v>17</v>
      </c>
      <c r="T5" s="23" t="s">
        <v>16</v>
      </c>
      <c r="U5" s="23" t="s">
        <v>15</v>
      </c>
      <c r="X5" s="49"/>
      <c r="Y5" s="36" t="s">
        <v>59</v>
      </c>
      <c r="Z5" s="36" t="s">
        <v>60</v>
      </c>
      <c r="AA5" s="49"/>
      <c r="AB5" s="49"/>
      <c r="AC5" s="49"/>
      <c r="AD5" s="56"/>
      <c r="AE5" s="57"/>
      <c r="AF5" s="58"/>
      <c r="AH5" s="34" t="s">
        <v>39</v>
      </c>
      <c r="AI5" s="34" t="s">
        <v>40</v>
      </c>
      <c r="AJ5" s="35" t="s">
        <v>56</v>
      </c>
    </row>
    <row r="6" spans="1:36" ht="12.75" customHeight="1" x14ac:dyDescent="0.2">
      <c r="A6" s="64" t="s">
        <v>14</v>
      </c>
      <c r="B6" s="65"/>
      <c r="C6" s="21">
        <v>18</v>
      </c>
      <c r="D6" s="21">
        <v>5</v>
      </c>
      <c r="E6" s="20">
        <f t="shared" ref="E6:E17" si="0">C6*1500</f>
        <v>27000</v>
      </c>
      <c r="F6" s="19">
        <f t="shared" ref="F6:F17" si="1">D6*150</f>
        <v>750</v>
      </c>
      <c r="G6" s="19">
        <f t="shared" ref="G6:G17" si="2">C6*1500+D6*150</f>
        <v>27750</v>
      </c>
      <c r="H6" s="19">
        <f t="shared" ref="H6:H17" si="3">G6*12</f>
        <v>333000</v>
      </c>
      <c r="I6" s="18">
        <f t="shared" ref="I6:I17" si="4">H6/4</f>
        <v>83250</v>
      </c>
      <c r="M6" s="2">
        <f t="shared" ref="M6:M17" si="5">I6*2</f>
        <v>166500</v>
      </c>
      <c r="N6" s="17">
        <f t="shared" ref="N6:N17" si="6">(50*14)*C6</f>
        <v>12600</v>
      </c>
      <c r="O6" s="17">
        <f t="shared" ref="O6:O17" si="7">(5*14)*D6</f>
        <v>350</v>
      </c>
      <c r="P6" s="16">
        <f t="shared" ref="P6:P17" si="8">SUM(N6,O6)</f>
        <v>12950</v>
      </c>
      <c r="Q6" s="16">
        <f t="shared" ref="Q6:Q17" si="9">SUM(P6,M6)</f>
        <v>179450</v>
      </c>
      <c r="S6" s="2">
        <f t="shared" ref="S6:S17" si="10">(50*16)*C6</f>
        <v>14400</v>
      </c>
      <c r="T6" s="17">
        <f t="shared" ref="T6:T17" si="11">(5*16)*D6</f>
        <v>400</v>
      </c>
      <c r="U6" s="16">
        <f t="shared" ref="U6:U17" si="12">SUM(S6:T6)</f>
        <v>14800</v>
      </c>
      <c r="X6" s="15">
        <v>11100</v>
      </c>
      <c r="Y6" s="15">
        <v>1726.59</v>
      </c>
      <c r="Z6" s="15">
        <v>2470.08</v>
      </c>
      <c r="AA6" s="15">
        <v>11700</v>
      </c>
      <c r="AB6" s="15">
        <v>11700</v>
      </c>
      <c r="AC6" s="37">
        <f t="shared" ref="AC6:AC22" si="13">SUM(X6:AB6)</f>
        <v>38696.67</v>
      </c>
      <c r="AD6" s="66">
        <v>42100</v>
      </c>
      <c r="AE6" s="67"/>
      <c r="AF6" s="68"/>
      <c r="AG6" s="14"/>
      <c r="AH6" s="32">
        <v>14800</v>
      </c>
      <c r="AI6" s="32">
        <v>27300</v>
      </c>
      <c r="AJ6" s="32">
        <f>SUM(AH6:AI6)</f>
        <v>42100</v>
      </c>
    </row>
    <row r="7" spans="1:36" ht="12.75" customHeight="1" x14ac:dyDescent="0.2">
      <c r="A7" s="64" t="s">
        <v>13</v>
      </c>
      <c r="B7" s="65"/>
      <c r="C7" s="21">
        <v>2</v>
      </c>
      <c r="D7" s="21">
        <v>0</v>
      </c>
      <c r="E7" s="20">
        <f t="shared" si="0"/>
        <v>3000</v>
      </c>
      <c r="F7" s="19">
        <f t="shared" si="1"/>
        <v>0</v>
      </c>
      <c r="G7" s="19">
        <f t="shared" si="2"/>
        <v>3000</v>
      </c>
      <c r="H7" s="19">
        <f t="shared" si="3"/>
        <v>36000</v>
      </c>
      <c r="I7" s="18">
        <f t="shared" si="4"/>
        <v>9000</v>
      </c>
      <c r="M7" s="2">
        <f t="shared" si="5"/>
        <v>18000</v>
      </c>
      <c r="N7" s="17">
        <f t="shared" si="6"/>
        <v>1400</v>
      </c>
      <c r="O7" s="17">
        <f t="shared" si="7"/>
        <v>0</v>
      </c>
      <c r="P7" s="16">
        <f t="shared" si="8"/>
        <v>1400</v>
      </c>
      <c r="Q7" s="16">
        <f t="shared" si="9"/>
        <v>19400</v>
      </c>
      <c r="S7" s="2">
        <f t="shared" si="10"/>
        <v>1600</v>
      </c>
      <c r="T7" s="17">
        <f t="shared" si="11"/>
        <v>0</v>
      </c>
      <c r="U7" s="16">
        <f t="shared" si="12"/>
        <v>1600</v>
      </c>
      <c r="X7" s="15">
        <v>1200</v>
      </c>
      <c r="Y7" s="15">
        <v>186.66</v>
      </c>
      <c r="Z7" s="38">
        <v>0</v>
      </c>
      <c r="AA7" s="38">
        <v>0</v>
      </c>
      <c r="AB7" s="38">
        <v>0</v>
      </c>
      <c r="AC7" s="37">
        <f t="shared" si="13"/>
        <v>1386.66</v>
      </c>
      <c r="AD7" s="66">
        <v>1600</v>
      </c>
      <c r="AE7" s="67"/>
      <c r="AF7" s="68"/>
      <c r="AG7" s="14"/>
      <c r="AH7" s="32">
        <v>1600</v>
      </c>
      <c r="AI7" s="38">
        <v>0</v>
      </c>
      <c r="AJ7" s="32">
        <f t="shared" ref="AJ7:AJ22" si="14">SUM(AH7:AI7)</f>
        <v>1600</v>
      </c>
    </row>
    <row r="8" spans="1:36" ht="12.75" customHeight="1" x14ac:dyDescent="0.2">
      <c r="A8" s="64" t="s">
        <v>12</v>
      </c>
      <c r="B8" s="65"/>
      <c r="C8" s="21">
        <v>1</v>
      </c>
      <c r="D8" s="21">
        <v>0</v>
      </c>
      <c r="E8" s="20">
        <f t="shared" si="0"/>
        <v>1500</v>
      </c>
      <c r="F8" s="19">
        <f t="shared" si="1"/>
        <v>0</v>
      </c>
      <c r="G8" s="19">
        <f t="shared" si="2"/>
        <v>1500</v>
      </c>
      <c r="H8" s="19">
        <f t="shared" si="3"/>
        <v>18000</v>
      </c>
      <c r="I8" s="18">
        <f t="shared" si="4"/>
        <v>4500</v>
      </c>
      <c r="M8" s="2">
        <f t="shared" si="5"/>
        <v>9000</v>
      </c>
      <c r="N8" s="17">
        <f t="shared" si="6"/>
        <v>700</v>
      </c>
      <c r="O8" s="17">
        <f t="shared" si="7"/>
        <v>0</v>
      </c>
      <c r="P8" s="16">
        <f t="shared" si="8"/>
        <v>700</v>
      </c>
      <c r="Q8" s="16">
        <f t="shared" si="9"/>
        <v>9700</v>
      </c>
      <c r="S8" s="2">
        <f t="shared" si="10"/>
        <v>800</v>
      </c>
      <c r="T8" s="17">
        <f t="shared" si="11"/>
        <v>0</v>
      </c>
      <c r="U8" s="16">
        <f t="shared" si="12"/>
        <v>800</v>
      </c>
      <c r="X8" s="15">
        <v>600</v>
      </c>
      <c r="Y8" s="15">
        <v>93.33</v>
      </c>
      <c r="Z8" s="38">
        <v>0</v>
      </c>
      <c r="AA8" s="38">
        <v>0</v>
      </c>
      <c r="AB8" s="38">
        <v>0</v>
      </c>
      <c r="AC8" s="37">
        <f t="shared" si="13"/>
        <v>693.33</v>
      </c>
      <c r="AD8" s="66">
        <v>800</v>
      </c>
      <c r="AE8" s="67"/>
      <c r="AF8" s="68"/>
      <c r="AG8" s="14"/>
      <c r="AH8" s="32">
        <v>800</v>
      </c>
      <c r="AI8" s="38">
        <v>0</v>
      </c>
      <c r="AJ8" s="32">
        <f t="shared" si="14"/>
        <v>800</v>
      </c>
    </row>
    <row r="9" spans="1:36" x14ac:dyDescent="0.2">
      <c r="A9" s="64" t="s">
        <v>11</v>
      </c>
      <c r="B9" s="65"/>
      <c r="C9" s="21">
        <v>1</v>
      </c>
      <c r="D9" s="21">
        <v>1</v>
      </c>
      <c r="E9" s="20">
        <f t="shared" si="0"/>
        <v>1500</v>
      </c>
      <c r="F9" s="19">
        <f t="shared" si="1"/>
        <v>150</v>
      </c>
      <c r="G9" s="19">
        <f t="shared" si="2"/>
        <v>1650</v>
      </c>
      <c r="H9" s="19">
        <f t="shared" si="3"/>
        <v>19800</v>
      </c>
      <c r="I9" s="18">
        <f t="shared" si="4"/>
        <v>4950</v>
      </c>
      <c r="M9" s="2">
        <f t="shared" si="5"/>
        <v>9900</v>
      </c>
      <c r="N9" s="17">
        <f t="shared" si="6"/>
        <v>700</v>
      </c>
      <c r="O9" s="17">
        <f t="shared" si="7"/>
        <v>70</v>
      </c>
      <c r="P9" s="16">
        <f t="shared" si="8"/>
        <v>770</v>
      </c>
      <c r="Q9" s="16">
        <f t="shared" si="9"/>
        <v>10670</v>
      </c>
      <c r="S9" s="2">
        <f t="shared" si="10"/>
        <v>800</v>
      </c>
      <c r="T9" s="17">
        <f t="shared" si="11"/>
        <v>80</v>
      </c>
      <c r="U9" s="16">
        <f t="shared" si="12"/>
        <v>880</v>
      </c>
      <c r="X9" s="15">
        <v>660</v>
      </c>
      <c r="Y9" s="15">
        <v>102.66</v>
      </c>
      <c r="Z9" s="15">
        <v>126.67</v>
      </c>
      <c r="AA9" s="15">
        <v>600</v>
      </c>
      <c r="AB9" s="15">
        <v>600</v>
      </c>
      <c r="AC9" s="37">
        <f t="shared" si="13"/>
        <v>2089.33</v>
      </c>
      <c r="AD9" s="66">
        <v>2280</v>
      </c>
      <c r="AE9" s="67"/>
      <c r="AF9" s="68"/>
      <c r="AG9" s="14"/>
      <c r="AH9" s="32">
        <v>880</v>
      </c>
      <c r="AI9" s="32">
        <v>1400</v>
      </c>
      <c r="AJ9" s="32">
        <f t="shared" si="14"/>
        <v>2280</v>
      </c>
    </row>
    <row r="10" spans="1:36" x14ac:dyDescent="0.2">
      <c r="A10" s="64" t="s">
        <v>10</v>
      </c>
      <c r="B10" s="65"/>
      <c r="C10" s="21">
        <v>1</v>
      </c>
      <c r="D10" s="21">
        <v>0</v>
      </c>
      <c r="E10" s="20">
        <f t="shared" si="0"/>
        <v>1500</v>
      </c>
      <c r="F10" s="19">
        <f t="shared" si="1"/>
        <v>0</v>
      </c>
      <c r="G10" s="19">
        <f t="shared" si="2"/>
        <v>1500</v>
      </c>
      <c r="H10" s="19">
        <f t="shared" si="3"/>
        <v>18000</v>
      </c>
      <c r="I10" s="18">
        <f t="shared" si="4"/>
        <v>4500</v>
      </c>
      <c r="M10" s="2">
        <f t="shared" si="5"/>
        <v>9000</v>
      </c>
      <c r="N10" s="17">
        <f t="shared" si="6"/>
        <v>700</v>
      </c>
      <c r="O10" s="17">
        <f t="shared" si="7"/>
        <v>0</v>
      </c>
      <c r="P10" s="16">
        <f t="shared" si="8"/>
        <v>700</v>
      </c>
      <c r="Q10" s="16">
        <f t="shared" si="9"/>
        <v>9700</v>
      </c>
      <c r="S10" s="2">
        <f t="shared" si="10"/>
        <v>800</v>
      </c>
      <c r="T10" s="17">
        <f t="shared" si="11"/>
        <v>0</v>
      </c>
      <c r="U10" s="16">
        <f t="shared" si="12"/>
        <v>800</v>
      </c>
      <c r="X10" s="15">
        <v>600</v>
      </c>
      <c r="Y10" s="15">
        <v>93.33</v>
      </c>
      <c r="Z10" s="38">
        <v>0</v>
      </c>
      <c r="AA10" s="38">
        <v>0</v>
      </c>
      <c r="AB10" s="38">
        <v>0</v>
      </c>
      <c r="AC10" s="37">
        <f t="shared" si="13"/>
        <v>693.33</v>
      </c>
      <c r="AD10" s="66">
        <v>800</v>
      </c>
      <c r="AE10" s="67"/>
      <c r="AF10" s="68"/>
      <c r="AG10" s="14"/>
      <c r="AH10" s="32">
        <v>800</v>
      </c>
      <c r="AI10" s="38">
        <v>0</v>
      </c>
      <c r="AJ10" s="32">
        <f t="shared" si="14"/>
        <v>800</v>
      </c>
    </row>
    <row r="11" spans="1:36" ht="12.75" customHeight="1" x14ac:dyDescent="0.2">
      <c r="A11" s="64" t="s">
        <v>9</v>
      </c>
      <c r="B11" s="65"/>
      <c r="C11" s="21">
        <v>2</v>
      </c>
      <c r="D11" s="21">
        <v>1</v>
      </c>
      <c r="E11" s="20">
        <f t="shared" si="0"/>
        <v>3000</v>
      </c>
      <c r="F11" s="19">
        <f t="shared" si="1"/>
        <v>150</v>
      </c>
      <c r="G11" s="19">
        <f t="shared" si="2"/>
        <v>3150</v>
      </c>
      <c r="H11" s="19">
        <f t="shared" si="3"/>
        <v>37800</v>
      </c>
      <c r="I11" s="18">
        <f t="shared" si="4"/>
        <v>9450</v>
      </c>
      <c r="M11" s="2">
        <f t="shared" si="5"/>
        <v>18900</v>
      </c>
      <c r="N11" s="17">
        <f t="shared" si="6"/>
        <v>1400</v>
      </c>
      <c r="O11" s="17">
        <f t="shared" si="7"/>
        <v>70</v>
      </c>
      <c r="P11" s="16">
        <f t="shared" si="8"/>
        <v>1470</v>
      </c>
      <c r="Q11" s="16">
        <f t="shared" si="9"/>
        <v>20370</v>
      </c>
      <c r="S11" s="2">
        <f t="shared" si="10"/>
        <v>1600</v>
      </c>
      <c r="T11" s="17">
        <f t="shared" si="11"/>
        <v>80</v>
      </c>
      <c r="U11" s="16">
        <f t="shared" si="12"/>
        <v>1680</v>
      </c>
      <c r="X11" s="15">
        <v>1260</v>
      </c>
      <c r="Y11" s="15">
        <v>195.99</v>
      </c>
      <c r="Z11" s="38">
        <v>0</v>
      </c>
      <c r="AA11" s="38">
        <v>0</v>
      </c>
      <c r="AB11" s="38">
        <v>0</v>
      </c>
      <c r="AC11" s="37">
        <f t="shared" si="13"/>
        <v>1455.99</v>
      </c>
      <c r="AD11" s="66">
        <v>1680</v>
      </c>
      <c r="AE11" s="67"/>
      <c r="AF11" s="68"/>
      <c r="AG11" s="14"/>
      <c r="AH11" s="32">
        <v>1680</v>
      </c>
      <c r="AI11" s="38">
        <v>0</v>
      </c>
      <c r="AJ11" s="32">
        <f t="shared" si="14"/>
        <v>1680</v>
      </c>
    </row>
    <row r="12" spans="1:36" ht="12.75" customHeight="1" x14ac:dyDescent="0.2">
      <c r="A12" s="64" t="s">
        <v>8</v>
      </c>
      <c r="B12" s="65"/>
      <c r="C12" s="21">
        <v>1</v>
      </c>
      <c r="D12" s="21">
        <v>0</v>
      </c>
      <c r="E12" s="20">
        <f t="shared" si="0"/>
        <v>1500</v>
      </c>
      <c r="F12" s="19">
        <f t="shared" si="1"/>
        <v>0</v>
      </c>
      <c r="G12" s="19">
        <f t="shared" si="2"/>
        <v>1500</v>
      </c>
      <c r="H12" s="19">
        <f t="shared" si="3"/>
        <v>18000</v>
      </c>
      <c r="I12" s="18">
        <f t="shared" si="4"/>
        <v>4500</v>
      </c>
      <c r="M12" s="2">
        <f t="shared" si="5"/>
        <v>9000</v>
      </c>
      <c r="N12" s="17">
        <f t="shared" si="6"/>
        <v>700</v>
      </c>
      <c r="O12" s="17">
        <f t="shared" si="7"/>
        <v>0</v>
      </c>
      <c r="P12" s="16">
        <f t="shared" si="8"/>
        <v>700</v>
      </c>
      <c r="Q12" s="16">
        <f t="shared" si="9"/>
        <v>9700</v>
      </c>
      <c r="S12" s="2">
        <f t="shared" si="10"/>
        <v>800</v>
      </c>
      <c r="T12" s="17">
        <f t="shared" si="11"/>
        <v>0</v>
      </c>
      <c r="U12" s="16">
        <f t="shared" si="12"/>
        <v>800</v>
      </c>
      <c r="X12" s="15">
        <v>600</v>
      </c>
      <c r="Y12" s="15">
        <v>93.33</v>
      </c>
      <c r="Z12" s="15">
        <v>126.67</v>
      </c>
      <c r="AA12" s="15">
        <v>600</v>
      </c>
      <c r="AB12" s="15">
        <v>600</v>
      </c>
      <c r="AC12" s="37">
        <f t="shared" si="13"/>
        <v>2020</v>
      </c>
      <c r="AD12" s="66">
        <v>2200</v>
      </c>
      <c r="AE12" s="67"/>
      <c r="AF12" s="68"/>
      <c r="AG12" s="14"/>
      <c r="AH12" s="32">
        <v>800</v>
      </c>
      <c r="AI12" s="32">
        <v>1400</v>
      </c>
      <c r="AJ12" s="32">
        <f t="shared" si="14"/>
        <v>2200</v>
      </c>
    </row>
    <row r="13" spans="1:36" ht="12.75" customHeight="1" x14ac:dyDescent="0.2">
      <c r="A13" s="64" t="s">
        <v>7</v>
      </c>
      <c r="B13" s="65"/>
      <c r="C13" s="22">
        <v>9</v>
      </c>
      <c r="D13" s="22">
        <v>2</v>
      </c>
      <c r="E13" s="20">
        <f t="shared" si="0"/>
        <v>13500</v>
      </c>
      <c r="F13" s="19">
        <f t="shared" si="1"/>
        <v>300</v>
      </c>
      <c r="G13" s="19">
        <f t="shared" si="2"/>
        <v>13800</v>
      </c>
      <c r="H13" s="19">
        <f t="shared" si="3"/>
        <v>165600</v>
      </c>
      <c r="I13" s="18">
        <f t="shared" si="4"/>
        <v>41400</v>
      </c>
      <c r="M13" s="2">
        <f t="shared" si="5"/>
        <v>82800</v>
      </c>
      <c r="N13" s="17">
        <f t="shared" si="6"/>
        <v>6300</v>
      </c>
      <c r="O13" s="17">
        <f t="shared" si="7"/>
        <v>140</v>
      </c>
      <c r="P13" s="16">
        <f t="shared" si="8"/>
        <v>6440</v>
      </c>
      <c r="Q13" s="16">
        <f t="shared" si="9"/>
        <v>89240</v>
      </c>
      <c r="S13" s="2">
        <f t="shared" si="10"/>
        <v>7200</v>
      </c>
      <c r="T13" s="17">
        <f t="shared" si="11"/>
        <v>160</v>
      </c>
      <c r="U13" s="16">
        <f t="shared" si="12"/>
        <v>7360</v>
      </c>
      <c r="X13" s="15">
        <v>5520</v>
      </c>
      <c r="Y13" s="15">
        <v>858.63</v>
      </c>
      <c r="Z13" s="15">
        <v>278.68</v>
      </c>
      <c r="AA13" s="15">
        <v>1320</v>
      </c>
      <c r="AB13" s="15">
        <v>1320</v>
      </c>
      <c r="AC13" s="37">
        <f t="shared" si="13"/>
        <v>9297.3100000000013</v>
      </c>
      <c r="AD13" s="66">
        <v>10440</v>
      </c>
      <c r="AE13" s="67"/>
      <c r="AF13" s="68"/>
      <c r="AG13" s="14"/>
      <c r="AH13" s="32">
        <v>7360</v>
      </c>
      <c r="AI13" s="32">
        <v>3080</v>
      </c>
      <c r="AJ13" s="32">
        <f t="shared" si="14"/>
        <v>10440</v>
      </c>
    </row>
    <row r="14" spans="1:36" x14ac:dyDescent="0.2">
      <c r="A14" s="64" t="s">
        <v>6</v>
      </c>
      <c r="B14" s="65"/>
      <c r="C14" s="21">
        <v>5</v>
      </c>
      <c r="D14" s="21">
        <v>2</v>
      </c>
      <c r="E14" s="20">
        <f t="shared" si="0"/>
        <v>7500</v>
      </c>
      <c r="F14" s="19">
        <f t="shared" si="1"/>
        <v>300</v>
      </c>
      <c r="G14" s="19">
        <f t="shared" si="2"/>
        <v>7800</v>
      </c>
      <c r="H14" s="19">
        <f t="shared" si="3"/>
        <v>93600</v>
      </c>
      <c r="I14" s="18">
        <f t="shared" si="4"/>
        <v>23400</v>
      </c>
      <c r="M14" s="2">
        <f t="shared" si="5"/>
        <v>46800</v>
      </c>
      <c r="N14" s="17">
        <f t="shared" si="6"/>
        <v>3500</v>
      </c>
      <c r="O14" s="17">
        <f t="shared" si="7"/>
        <v>140</v>
      </c>
      <c r="P14" s="16">
        <f t="shared" si="8"/>
        <v>3640</v>
      </c>
      <c r="Q14" s="16">
        <f t="shared" si="9"/>
        <v>50440</v>
      </c>
      <c r="S14" s="2">
        <f t="shared" si="10"/>
        <v>4000</v>
      </c>
      <c r="T14" s="17">
        <f t="shared" si="11"/>
        <v>160</v>
      </c>
      <c r="U14" s="16">
        <f t="shared" si="12"/>
        <v>4160</v>
      </c>
      <c r="X14" s="15">
        <v>3120</v>
      </c>
      <c r="Y14" s="15">
        <v>485.31</v>
      </c>
      <c r="Z14" s="15">
        <v>912.03</v>
      </c>
      <c r="AA14" s="15">
        <v>4320</v>
      </c>
      <c r="AB14" s="15">
        <v>4320</v>
      </c>
      <c r="AC14" s="37">
        <f t="shared" si="13"/>
        <v>13157.34</v>
      </c>
      <c r="AD14" s="66">
        <v>14240</v>
      </c>
      <c r="AE14" s="67"/>
      <c r="AF14" s="68"/>
      <c r="AG14" s="14"/>
      <c r="AH14" s="32">
        <v>4160</v>
      </c>
      <c r="AI14" s="32">
        <v>10080</v>
      </c>
      <c r="AJ14" s="32">
        <f t="shared" si="14"/>
        <v>14240</v>
      </c>
    </row>
    <row r="15" spans="1:36" ht="12.75" customHeight="1" x14ac:dyDescent="0.2">
      <c r="A15" s="64" t="s">
        <v>5</v>
      </c>
      <c r="B15" s="65"/>
      <c r="C15" s="21">
        <v>3</v>
      </c>
      <c r="D15" s="21">
        <v>0</v>
      </c>
      <c r="E15" s="20">
        <f t="shared" si="0"/>
        <v>4500</v>
      </c>
      <c r="F15" s="19">
        <f t="shared" si="1"/>
        <v>0</v>
      </c>
      <c r="G15" s="19">
        <f t="shared" si="2"/>
        <v>4500</v>
      </c>
      <c r="H15" s="19">
        <f t="shared" si="3"/>
        <v>54000</v>
      </c>
      <c r="I15" s="18">
        <f t="shared" si="4"/>
        <v>13500</v>
      </c>
      <c r="M15" s="2">
        <f t="shared" si="5"/>
        <v>27000</v>
      </c>
      <c r="N15" s="17">
        <f t="shared" si="6"/>
        <v>2100</v>
      </c>
      <c r="O15" s="17">
        <f t="shared" si="7"/>
        <v>0</v>
      </c>
      <c r="P15" s="16">
        <f t="shared" si="8"/>
        <v>2100</v>
      </c>
      <c r="Q15" s="16">
        <f t="shared" si="9"/>
        <v>29100</v>
      </c>
      <c r="S15" s="2">
        <f t="shared" si="10"/>
        <v>2400</v>
      </c>
      <c r="T15" s="17">
        <f t="shared" si="11"/>
        <v>0</v>
      </c>
      <c r="U15" s="16">
        <f t="shared" si="12"/>
        <v>2400</v>
      </c>
      <c r="X15" s="15">
        <v>1800</v>
      </c>
      <c r="Y15" s="15">
        <v>279.99</v>
      </c>
      <c r="Z15" s="15">
        <v>253.34</v>
      </c>
      <c r="AA15" s="15">
        <v>1200</v>
      </c>
      <c r="AB15" s="15">
        <v>1200</v>
      </c>
      <c r="AC15" s="37">
        <f t="shared" si="13"/>
        <v>4733.33</v>
      </c>
      <c r="AD15" s="66">
        <v>5200</v>
      </c>
      <c r="AE15" s="67"/>
      <c r="AF15" s="68"/>
      <c r="AG15" s="14"/>
      <c r="AH15" s="32">
        <v>2400</v>
      </c>
      <c r="AI15" s="32">
        <v>2800</v>
      </c>
      <c r="AJ15" s="32">
        <f t="shared" si="14"/>
        <v>5200</v>
      </c>
    </row>
    <row r="16" spans="1:36" ht="12.75" customHeight="1" x14ac:dyDescent="0.2">
      <c r="A16" s="64" t="s">
        <v>38</v>
      </c>
      <c r="B16" s="65"/>
      <c r="C16" s="21">
        <v>2</v>
      </c>
      <c r="D16" s="21">
        <v>0</v>
      </c>
      <c r="E16" s="20">
        <f t="shared" si="0"/>
        <v>3000</v>
      </c>
      <c r="F16" s="19">
        <f t="shared" si="1"/>
        <v>0</v>
      </c>
      <c r="G16" s="19">
        <f t="shared" si="2"/>
        <v>3000</v>
      </c>
      <c r="H16" s="19">
        <f t="shared" si="3"/>
        <v>36000</v>
      </c>
      <c r="I16" s="18">
        <f t="shared" si="4"/>
        <v>9000</v>
      </c>
      <c r="M16" s="2">
        <f t="shared" si="5"/>
        <v>18000</v>
      </c>
      <c r="N16" s="17">
        <f t="shared" si="6"/>
        <v>1400</v>
      </c>
      <c r="O16" s="17">
        <f t="shared" si="7"/>
        <v>0</v>
      </c>
      <c r="P16" s="16">
        <f t="shared" si="8"/>
        <v>1400</v>
      </c>
      <c r="Q16" s="16">
        <f t="shared" si="9"/>
        <v>19400</v>
      </c>
      <c r="S16" s="2">
        <f t="shared" si="10"/>
        <v>1600</v>
      </c>
      <c r="T16" s="17">
        <f t="shared" si="11"/>
        <v>0</v>
      </c>
      <c r="U16" s="16">
        <f t="shared" si="12"/>
        <v>1600</v>
      </c>
      <c r="X16" s="15">
        <v>1200</v>
      </c>
      <c r="Y16" s="15">
        <v>186.66</v>
      </c>
      <c r="Z16" s="38">
        <v>0</v>
      </c>
      <c r="AA16" s="38">
        <v>0</v>
      </c>
      <c r="AB16" s="38">
        <v>0</v>
      </c>
      <c r="AC16" s="37">
        <f t="shared" si="13"/>
        <v>1386.66</v>
      </c>
      <c r="AD16" s="66">
        <v>1600</v>
      </c>
      <c r="AE16" s="67"/>
      <c r="AF16" s="68"/>
      <c r="AG16" s="14"/>
      <c r="AH16" s="32">
        <v>1600</v>
      </c>
      <c r="AI16" s="38">
        <v>0</v>
      </c>
      <c r="AJ16" s="32">
        <f t="shared" si="14"/>
        <v>1600</v>
      </c>
    </row>
    <row r="17" spans="1:36" ht="12.75" customHeight="1" x14ac:dyDescent="0.2">
      <c r="A17" s="64" t="s">
        <v>4</v>
      </c>
      <c r="B17" s="65"/>
      <c r="C17" s="21">
        <v>2</v>
      </c>
      <c r="D17" s="21">
        <v>0</v>
      </c>
      <c r="E17" s="20">
        <f t="shared" si="0"/>
        <v>3000</v>
      </c>
      <c r="F17" s="19">
        <f t="shared" si="1"/>
        <v>0</v>
      </c>
      <c r="G17" s="19">
        <f t="shared" si="2"/>
        <v>3000</v>
      </c>
      <c r="H17" s="19">
        <f t="shared" si="3"/>
        <v>36000</v>
      </c>
      <c r="I17" s="18">
        <f t="shared" si="4"/>
        <v>9000</v>
      </c>
      <c r="M17" s="2">
        <f t="shared" si="5"/>
        <v>18000</v>
      </c>
      <c r="N17" s="17">
        <f t="shared" si="6"/>
        <v>1400</v>
      </c>
      <c r="O17" s="17">
        <f t="shared" si="7"/>
        <v>0</v>
      </c>
      <c r="P17" s="16">
        <f t="shared" si="8"/>
        <v>1400</v>
      </c>
      <c r="Q17" s="16">
        <f t="shared" si="9"/>
        <v>19400</v>
      </c>
      <c r="S17" s="2">
        <f t="shared" si="10"/>
        <v>1600</v>
      </c>
      <c r="T17" s="17">
        <f t="shared" si="11"/>
        <v>0</v>
      </c>
      <c r="U17" s="16">
        <f t="shared" si="12"/>
        <v>1600</v>
      </c>
      <c r="X17" s="15">
        <v>1200</v>
      </c>
      <c r="Y17" s="15">
        <v>186.66</v>
      </c>
      <c r="Z17" s="15">
        <v>253.34</v>
      </c>
      <c r="AA17" s="15">
        <v>1200</v>
      </c>
      <c r="AB17" s="15">
        <v>1200</v>
      </c>
      <c r="AC17" s="37">
        <f t="shared" si="13"/>
        <v>4040</v>
      </c>
      <c r="AD17" s="66">
        <v>4400</v>
      </c>
      <c r="AE17" s="67"/>
      <c r="AF17" s="68"/>
      <c r="AG17" s="14"/>
      <c r="AH17" s="32">
        <v>1600</v>
      </c>
      <c r="AI17" s="32">
        <v>2800</v>
      </c>
      <c r="AJ17" s="32">
        <f t="shared" si="14"/>
        <v>4400</v>
      </c>
    </row>
    <row r="18" spans="1:36" ht="12.75" customHeight="1" x14ac:dyDescent="0.2">
      <c r="A18" s="64" t="s">
        <v>41</v>
      </c>
      <c r="B18" s="65"/>
      <c r="C18" s="21"/>
      <c r="D18" s="21"/>
      <c r="E18" s="20"/>
      <c r="F18" s="19"/>
      <c r="G18" s="19"/>
      <c r="H18" s="19"/>
      <c r="I18" s="18"/>
      <c r="N18" s="17"/>
      <c r="O18" s="17"/>
      <c r="P18" s="16"/>
      <c r="Q18" s="16"/>
      <c r="S18" s="2"/>
      <c r="T18" s="17"/>
      <c r="U18" s="16"/>
      <c r="X18" s="38">
        <v>0</v>
      </c>
      <c r="Y18" s="38">
        <v>0</v>
      </c>
      <c r="Z18" s="15">
        <v>253.34</v>
      </c>
      <c r="AA18" s="15">
        <v>1200</v>
      </c>
      <c r="AB18" s="15">
        <v>1200</v>
      </c>
      <c r="AC18" s="37">
        <f>SUM(X18:AB18)</f>
        <v>2653.34</v>
      </c>
      <c r="AD18" s="66">
        <v>2800</v>
      </c>
      <c r="AE18" s="67"/>
      <c r="AF18" s="68"/>
      <c r="AG18" s="14"/>
      <c r="AH18" s="38">
        <v>0</v>
      </c>
      <c r="AI18" s="32">
        <v>2800</v>
      </c>
      <c r="AJ18" s="32">
        <f t="shared" si="14"/>
        <v>2800</v>
      </c>
    </row>
    <row r="19" spans="1:36" ht="12.75" customHeight="1" x14ac:dyDescent="0.2">
      <c r="A19" s="64" t="s">
        <v>42</v>
      </c>
      <c r="B19" s="65"/>
      <c r="C19" s="21"/>
      <c r="D19" s="21"/>
      <c r="E19" s="20"/>
      <c r="F19" s="19"/>
      <c r="G19" s="19"/>
      <c r="H19" s="19"/>
      <c r="I19" s="18"/>
      <c r="N19" s="17"/>
      <c r="O19" s="17"/>
      <c r="P19" s="16"/>
      <c r="Q19" s="16"/>
      <c r="S19" s="2"/>
      <c r="T19" s="17"/>
      <c r="U19" s="16"/>
      <c r="X19" s="38">
        <v>0</v>
      </c>
      <c r="Y19" s="38">
        <v>0</v>
      </c>
      <c r="Z19" s="15">
        <v>278.68</v>
      </c>
      <c r="AA19" s="15">
        <v>1320</v>
      </c>
      <c r="AB19" s="15">
        <v>1320</v>
      </c>
      <c r="AC19" s="37">
        <f t="shared" si="13"/>
        <v>2918.6800000000003</v>
      </c>
      <c r="AD19" s="66">
        <v>3080</v>
      </c>
      <c r="AE19" s="67"/>
      <c r="AF19" s="68"/>
      <c r="AG19" s="14"/>
      <c r="AH19" s="38">
        <v>0</v>
      </c>
      <c r="AI19" s="32">
        <v>3080</v>
      </c>
      <c r="AJ19" s="32">
        <f t="shared" si="14"/>
        <v>3080</v>
      </c>
    </row>
    <row r="20" spans="1:36" ht="12.75" customHeight="1" x14ac:dyDescent="0.2">
      <c r="A20" s="64" t="s">
        <v>43</v>
      </c>
      <c r="B20" s="65"/>
      <c r="C20" s="21"/>
      <c r="D20" s="21"/>
      <c r="E20" s="20"/>
      <c r="F20" s="19"/>
      <c r="G20" s="19"/>
      <c r="H20" s="19"/>
      <c r="I20" s="18"/>
      <c r="N20" s="17"/>
      <c r="O20" s="17"/>
      <c r="P20" s="16"/>
      <c r="Q20" s="16"/>
      <c r="S20" s="2"/>
      <c r="T20" s="17"/>
      <c r="U20" s="16"/>
      <c r="X20" s="38">
        <v>0</v>
      </c>
      <c r="Y20" s="38">
        <v>0</v>
      </c>
      <c r="Z20" s="15">
        <v>253.34</v>
      </c>
      <c r="AA20" s="15">
        <v>1200</v>
      </c>
      <c r="AB20" s="15">
        <v>1200</v>
      </c>
      <c r="AC20" s="37">
        <f t="shared" si="13"/>
        <v>2653.34</v>
      </c>
      <c r="AD20" s="66">
        <v>2800</v>
      </c>
      <c r="AE20" s="67"/>
      <c r="AF20" s="68"/>
      <c r="AG20" s="14"/>
      <c r="AH20" s="38">
        <v>0</v>
      </c>
      <c r="AI20" s="32">
        <v>2800</v>
      </c>
      <c r="AJ20" s="32">
        <f t="shared" si="14"/>
        <v>2800</v>
      </c>
    </row>
    <row r="21" spans="1:36" ht="12.75" customHeight="1" x14ac:dyDescent="0.2">
      <c r="A21" s="64" t="s">
        <v>44</v>
      </c>
      <c r="B21" s="65"/>
      <c r="C21" s="21"/>
      <c r="D21" s="21"/>
      <c r="E21" s="20"/>
      <c r="F21" s="19"/>
      <c r="G21" s="19"/>
      <c r="H21" s="19"/>
      <c r="I21" s="18"/>
      <c r="N21" s="17"/>
      <c r="O21" s="17"/>
      <c r="P21" s="16"/>
      <c r="Q21" s="16"/>
      <c r="S21" s="2"/>
      <c r="T21" s="17"/>
      <c r="U21" s="16"/>
      <c r="X21" s="38">
        <v>0</v>
      </c>
      <c r="Y21" s="38">
        <v>0</v>
      </c>
      <c r="Z21" s="31">
        <v>126.67</v>
      </c>
      <c r="AA21" s="32">
        <v>600</v>
      </c>
      <c r="AB21" s="32">
        <v>600</v>
      </c>
      <c r="AC21" s="37">
        <f t="shared" si="13"/>
        <v>1326.67</v>
      </c>
      <c r="AD21" s="66">
        <v>1400</v>
      </c>
      <c r="AE21" s="67"/>
      <c r="AF21" s="68"/>
      <c r="AG21" s="14"/>
      <c r="AH21" s="38">
        <v>0</v>
      </c>
      <c r="AI21" s="32">
        <v>1400</v>
      </c>
      <c r="AJ21" s="32">
        <f t="shared" si="14"/>
        <v>1400</v>
      </c>
    </row>
    <row r="22" spans="1:36" ht="12.75" customHeight="1" x14ac:dyDescent="0.2">
      <c r="A22" s="64" t="s">
        <v>54</v>
      </c>
      <c r="B22" s="65"/>
      <c r="C22" s="21"/>
      <c r="D22" s="21"/>
      <c r="E22" s="20"/>
      <c r="F22" s="19"/>
      <c r="G22" s="19"/>
      <c r="H22" s="19"/>
      <c r="I22" s="18"/>
      <c r="N22" s="17"/>
      <c r="O22" s="17"/>
      <c r="P22" s="16"/>
      <c r="Q22" s="16"/>
      <c r="S22" s="2"/>
      <c r="T22" s="17"/>
      <c r="U22" s="16"/>
      <c r="X22" s="38">
        <v>0</v>
      </c>
      <c r="Y22" s="38">
        <v>0</v>
      </c>
      <c r="Z22" s="38">
        <v>0</v>
      </c>
      <c r="AA22" s="38">
        <v>0</v>
      </c>
      <c r="AB22" s="32">
        <v>554.84</v>
      </c>
      <c r="AC22" s="37">
        <f t="shared" si="13"/>
        <v>554.84</v>
      </c>
      <c r="AD22" s="66">
        <v>600</v>
      </c>
      <c r="AE22" s="67"/>
      <c r="AF22" s="68"/>
      <c r="AG22" s="14"/>
      <c r="AH22" s="38">
        <v>0</v>
      </c>
      <c r="AI22" s="32">
        <v>600</v>
      </c>
      <c r="AJ22" s="32">
        <f t="shared" si="14"/>
        <v>600</v>
      </c>
    </row>
    <row r="23" spans="1:36" x14ac:dyDescent="0.2">
      <c r="A23" s="69" t="s">
        <v>3</v>
      </c>
      <c r="B23" s="70"/>
      <c r="C23" s="13">
        <f t="shared" ref="C23:W23" si="15">SUM(C6:C17)</f>
        <v>47</v>
      </c>
      <c r="D23" s="13">
        <f t="shared" si="15"/>
        <v>11</v>
      </c>
      <c r="E23" s="12">
        <f t="shared" si="15"/>
        <v>70500</v>
      </c>
      <c r="F23" s="12">
        <f t="shared" si="15"/>
        <v>1650</v>
      </c>
      <c r="G23" s="11">
        <f t="shared" si="15"/>
        <v>72150</v>
      </c>
      <c r="H23" s="10">
        <f t="shared" si="15"/>
        <v>865800</v>
      </c>
      <c r="I23" s="10">
        <f t="shared" si="15"/>
        <v>216450</v>
      </c>
      <c r="J23" s="10">
        <f t="shared" si="15"/>
        <v>0</v>
      </c>
      <c r="K23" s="10">
        <f t="shared" si="15"/>
        <v>0</v>
      </c>
      <c r="L23" s="10">
        <f t="shared" si="15"/>
        <v>0</v>
      </c>
      <c r="M23" s="10">
        <f t="shared" si="15"/>
        <v>432900</v>
      </c>
      <c r="N23" s="10">
        <f t="shared" si="15"/>
        <v>32900</v>
      </c>
      <c r="O23" s="10">
        <f t="shared" si="15"/>
        <v>770</v>
      </c>
      <c r="P23" s="10">
        <f t="shared" si="15"/>
        <v>33670</v>
      </c>
      <c r="Q23" s="10">
        <f t="shared" si="15"/>
        <v>466570</v>
      </c>
      <c r="R23" s="10">
        <f t="shared" si="15"/>
        <v>0</v>
      </c>
      <c r="S23" s="10">
        <f t="shared" si="15"/>
        <v>37600</v>
      </c>
      <c r="T23" s="10">
        <f t="shared" si="15"/>
        <v>880</v>
      </c>
      <c r="U23" s="10">
        <f t="shared" si="15"/>
        <v>38480</v>
      </c>
      <c r="V23" s="10">
        <f t="shared" si="15"/>
        <v>0</v>
      </c>
      <c r="W23" s="9">
        <f t="shared" si="15"/>
        <v>0</v>
      </c>
      <c r="X23" s="8">
        <f>SUM(X6:X22)</f>
        <v>28860</v>
      </c>
      <c r="Y23" s="8">
        <f>SUM(Y6:Y22)</f>
        <v>4489.1399999999994</v>
      </c>
      <c r="Z23" s="8">
        <f t="shared" ref="Z23:AB23" si="16">SUM(Z6:Z22)</f>
        <v>5332.8400000000011</v>
      </c>
      <c r="AA23" s="8">
        <f t="shared" si="16"/>
        <v>25260</v>
      </c>
      <c r="AB23" s="8">
        <f t="shared" si="16"/>
        <v>25814.84</v>
      </c>
      <c r="AC23" s="8">
        <f>SUM(AC6:AC22)</f>
        <v>89756.819999999992</v>
      </c>
      <c r="AD23" s="71">
        <f>SUM(AD6:AF22)</f>
        <v>98020</v>
      </c>
      <c r="AE23" s="72"/>
      <c r="AF23" s="73"/>
      <c r="AH23" s="8">
        <f>SUM(AH6:AH20)</f>
        <v>38480</v>
      </c>
      <c r="AI23" s="8">
        <f>SUM(AI6:AI22)</f>
        <v>59540</v>
      </c>
      <c r="AJ23" s="8">
        <f>SUM(AJ6:AJ22)</f>
        <v>98020</v>
      </c>
    </row>
    <row r="24" spans="1:36" x14ac:dyDescent="0.2">
      <c r="T24" s="7"/>
    </row>
    <row r="26" spans="1:36" x14ac:dyDescent="0.2">
      <c r="B26" s="6" t="s">
        <v>2</v>
      </c>
      <c r="X26" s="5" t="s">
        <v>46</v>
      </c>
      <c r="Y26" s="5"/>
    </row>
    <row r="27" spans="1:36" x14ac:dyDescent="0.2">
      <c r="B27" s="6" t="s">
        <v>51</v>
      </c>
      <c r="X27" s="5" t="s">
        <v>47</v>
      </c>
      <c r="Y27" s="5"/>
      <c r="Z27" s="74" t="s">
        <v>57</v>
      </c>
      <c r="AA27" s="74"/>
      <c r="AB27" s="74"/>
      <c r="AC27" s="74"/>
    </row>
    <row r="28" spans="1:36" x14ac:dyDescent="0.2">
      <c r="B28" s="6" t="s">
        <v>52</v>
      </c>
      <c r="X28" s="5" t="s">
        <v>48</v>
      </c>
      <c r="Y28" s="5"/>
      <c r="Z28" s="74" t="s">
        <v>58</v>
      </c>
      <c r="AA28" s="74"/>
      <c r="AB28" s="74"/>
      <c r="AC28" s="74"/>
    </row>
    <row r="29" spans="1:36" x14ac:dyDescent="0.2">
      <c r="B29" s="6" t="s">
        <v>1</v>
      </c>
      <c r="X29" s="5" t="s">
        <v>49</v>
      </c>
      <c r="Y29" s="5"/>
    </row>
    <row r="30" spans="1:36" x14ac:dyDescent="0.2">
      <c r="B30" s="6" t="s">
        <v>0</v>
      </c>
      <c r="X30" s="5" t="s">
        <v>50</v>
      </c>
      <c r="Y30" s="5"/>
    </row>
    <row r="32" spans="1:36" ht="38.25" x14ac:dyDescent="0.2">
      <c r="A32" s="33" t="s">
        <v>53</v>
      </c>
      <c r="B32" s="4" t="s">
        <v>61</v>
      </c>
      <c r="AC32" s="2"/>
    </row>
    <row r="33" spans="29:29" x14ac:dyDescent="0.2">
      <c r="AC33" s="16"/>
    </row>
  </sheetData>
  <mergeCells count="48">
    <mergeCell ref="A23:B23"/>
    <mergeCell ref="AD23:AF23"/>
    <mergeCell ref="Z27:AC27"/>
    <mergeCell ref="Z28:AC28"/>
    <mergeCell ref="Y3:Z4"/>
    <mergeCell ref="A20:B20"/>
    <mergeCell ref="AD20:AF20"/>
    <mergeCell ref="A21:B21"/>
    <mergeCell ref="AD21:AF21"/>
    <mergeCell ref="A22:B22"/>
    <mergeCell ref="AD22:AF22"/>
    <mergeCell ref="A17:B17"/>
    <mergeCell ref="AD17:AF17"/>
    <mergeCell ref="A18:B18"/>
    <mergeCell ref="AD18:AF18"/>
    <mergeCell ref="A19:B19"/>
    <mergeCell ref="AD19:AF19"/>
    <mergeCell ref="A14:B14"/>
    <mergeCell ref="AD14:AF14"/>
    <mergeCell ref="A15:B15"/>
    <mergeCell ref="AD15:AF15"/>
    <mergeCell ref="A16:B16"/>
    <mergeCell ref="AD16:AF16"/>
    <mergeCell ref="A11:B11"/>
    <mergeCell ref="AD11:AF11"/>
    <mergeCell ref="A12:B12"/>
    <mergeCell ref="AD12:AF12"/>
    <mergeCell ref="A13:B13"/>
    <mergeCell ref="AD13:AF13"/>
    <mergeCell ref="A8:B8"/>
    <mergeCell ref="AD8:AF8"/>
    <mergeCell ref="A9:B9"/>
    <mergeCell ref="AD9:AF9"/>
    <mergeCell ref="A10:B10"/>
    <mergeCell ref="AD10:AF10"/>
    <mergeCell ref="AH4:AJ4"/>
    <mergeCell ref="J5:K5"/>
    <mergeCell ref="A6:B6"/>
    <mergeCell ref="AD6:AF6"/>
    <mergeCell ref="A7:B7"/>
    <mergeCell ref="AD7:AF7"/>
    <mergeCell ref="A1:AF2"/>
    <mergeCell ref="A3:B5"/>
    <mergeCell ref="X3:X5"/>
    <mergeCell ref="AA3:AA5"/>
    <mergeCell ref="AB3:AB5"/>
    <mergeCell ref="AC3:AC5"/>
    <mergeCell ref="AD3:A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IZVJEŠĆE 2025. - verzija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Bernarda Lovrić</dc:creator>
  <cp:lastModifiedBy>Mateja Matas</cp:lastModifiedBy>
  <dcterms:created xsi:type="dcterms:W3CDTF">2024-01-26T09:30:40Z</dcterms:created>
  <dcterms:modified xsi:type="dcterms:W3CDTF">2026-03-02T07:17:41Z</dcterms:modified>
</cp:coreProperties>
</file>